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9" i="1"/>
  <c r="D51"/>
  <c r="G35"/>
  <c r="E35"/>
  <c r="F7"/>
  <c r="E55"/>
  <c r="E54"/>
  <c r="E53"/>
  <c r="E52"/>
  <c r="F51"/>
  <c r="E8"/>
  <c r="G8" s="1"/>
  <c r="E9"/>
  <c r="E10"/>
  <c r="G10" s="1"/>
  <c r="E11"/>
  <c r="G11" s="1"/>
  <c r="C7"/>
  <c r="E43"/>
  <c r="E42"/>
  <c r="G42" s="1"/>
  <c r="E41"/>
  <c r="E40"/>
  <c r="G40" s="1"/>
  <c r="E39"/>
  <c r="G39" s="1"/>
  <c r="E38"/>
  <c r="G38" s="1"/>
  <c r="E37"/>
  <c r="G37" s="1"/>
  <c r="E36"/>
  <c r="G36" s="1"/>
  <c r="E34"/>
  <c r="G34" s="1"/>
  <c r="E33"/>
  <c r="E31"/>
  <c r="G31" s="1"/>
  <c r="E29"/>
  <c r="G29" s="1"/>
  <c r="E28"/>
  <c r="G28" s="1"/>
  <c r="E27"/>
  <c r="G27" s="1"/>
  <c r="E26"/>
  <c r="G26" s="1"/>
  <c r="E21"/>
  <c r="E20"/>
  <c r="G20" s="1"/>
  <c r="E19"/>
  <c r="E18"/>
  <c r="E17"/>
  <c r="G17" s="1"/>
  <c r="E16"/>
  <c r="E15"/>
  <c r="G15" s="1"/>
  <c r="C25"/>
  <c r="C51"/>
  <c r="F30"/>
  <c r="F25"/>
  <c r="F32"/>
  <c r="G41"/>
  <c r="F13"/>
  <c r="D32"/>
  <c r="C32"/>
  <c r="D30"/>
  <c r="C30"/>
  <c r="D25"/>
  <c r="D13"/>
  <c r="C13"/>
  <c r="D7"/>
  <c r="E51" l="1"/>
  <c r="E49" s="1"/>
  <c r="G16"/>
  <c r="E30"/>
  <c r="C23"/>
  <c r="E32"/>
  <c r="C24"/>
  <c r="G33"/>
  <c r="E13"/>
  <c r="G13" s="1"/>
  <c r="E25"/>
  <c r="D23"/>
  <c r="F24"/>
  <c r="D24"/>
  <c r="E7"/>
  <c r="F23"/>
  <c r="G30" l="1"/>
  <c r="G25"/>
  <c r="C46"/>
  <c r="C48" s="1"/>
  <c r="E24"/>
  <c r="G32"/>
  <c r="D46"/>
  <c r="D48" s="1"/>
  <c r="E23"/>
  <c r="G7"/>
  <c r="F46"/>
  <c r="F48"/>
  <c r="G24" l="1"/>
  <c r="E46"/>
  <c r="G23"/>
  <c r="E48" l="1"/>
</calcChain>
</file>

<file path=xl/sharedStrings.xml><?xml version="1.0" encoding="utf-8"?>
<sst xmlns="http://schemas.openxmlformats.org/spreadsheetml/2006/main" count="62" uniqueCount="57">
  <si>
    <t>Wyszczególnienie</t>
  </si>
  <si>
    <t>I</t>
  </si>
  <si>
    <t>Stan środków obrotowych na początek roku (1+2+3- 4+5)</t>
  </si>
  <si>
    <t>zapasy materiałów, wyrobów i inne</t>
  </si>
  <si>
    <t>środki pieniężne</t>
  </si>
  <si>
    <t>należności</t>
  </si>
  <si>
    <t>zobowiązania</t>
  </si>
  <si>
    <t>inne (podać jakie)</t>
  </si>
  <si>
    <t>II</t>
  </si>
  <si>
    <t>Przychody ogółem</t>
  </si>
  <si>
    <t>z tego:</t>
  </si>
  <si>
    <t>Dotacje z budżetu</t>
  </si>
  <si>
    <t>Wpływy z różnych opłat</t>
  </si>
  <si>
    <t>Wpływy z usług</t>
  </si>
  <si>
    <t>Wpływy ze sprzedaży wyrobów i składników majątkowych</t>
  </si>
  <si>
    <t>Pozostałe odsetki</t>
  </si>
  <si>
    <t>Wpływy z różnych dochodów</t>
  </si>
  <si>
    <t>III</t>
  </si>
  <si>
    <t>Razem (Lp.I+II) suma bilansowa</t>
  </si>
  <si>
    <t>IV</t>
  </si>
  <si>
    <t>Koszty ogółem</t>
  </si>
  <si>
    <t>Wynagrodzenia i składki od nich naliczane</t>
  </si>
  <si>
    <t>Wynagrodzenia osobowe pracowników</t>
  </si>
  <si>
    <t>Wynagrodzenia bezosobowe</t>
  </si>
  <si>
    <t>Składki na ubezpieczenia społeczne</t>
  </si>
  <si>
    <t>Składki na Fundusz Pracy</t>
  </si>
  <si>
    <t>Świadczenia na rzecz osób fizycznych</t>
  </si>
  <si>
    <t>Wydatki osobowe nie zaliczone do wynagrodzeń</t>
  </si>
  <si>
    <t>Wydatki na zadania statutowe</t>
  </si>
  <si>
    <t>Zakup materiałów i wyposażenia</t>
  </si>
  <si>
    <t>Zakup pomocy naukowych, dydaktycznych i książek</t>
  </si>
  <si>
    <t>Zakup usług zdrowotnych</t>
  </si>
  <si>
    <t>Zakup usług pozostałych</t>
  </si>
  <si>
    <t>Opłaty z tytułu zakupu usług  telekomunikacyjnych</t>
  </si>
  <si>
    <t>Podróże służbowe krajowe</t>
  </si>
  <si>
    <t>Różne opłaty i składki</t>
  </si>
  <si>
    <t>Odpisy na zakładowy fundusz świadczeń socjalnych</t>
  </si>
  <si>
    <t>Szkolenia pracowników</t>
  </si>
  <si>
    <t>V</t>
  </si>
  <si>
    <t>Stan środków obrotowych na koniec roku (Lp.III-IV)</t>
  </si>
  <si>
    <t>w tym: środki pieniężne</t>
  </si>
  <si>
    <t>Razem (Lp.IV -V) suma bilansowa</t>
  </si>
  <si>
    <t>Planowany stan środków obrotowych na koniec roku</t>
  </si>
  <si>
    <t>Stan środków obrotowych na koniec roku (1+2+3- 4+5)</t>
  </si>
  <si>
    <t>%      /6:5/</t>
  </si>
  <si>
    <t>Zakup energii i gazu</t>
  </si>
  <si>
    <t>Plan na 2019 r. po zmianach</t>
  </si>
  <si>
    <t>Zmiany</t>
  </si>
  <si>
    <t>Plan na 2019 r.</t>
  </si>
  <si>
    <t>Dotacja z Biblioteki Narodowej na zakup nowości wydawniczych</t>
  </si>
  <si>
    <t>Zakup pomocy naukowych, dydaktycznych i książek ze środków Biblioteki Narodowej</t>
  </si>
  <si>
    <t>w tym: wymagalne</t>
  </si>
  <si>
    <t>Sprawozdanie z realizacji planu finansowego Biblioteki Publicznej Gminy Zamość z/s w Mokrem za 2019 r.</t>
  </si>
  <si>
    <t>Wykonanie na dzień 31.12.2019</t>
  </si>
  <si>
    <t xml:space="preserve"> Mokre 28.02.2020</t>
  </si>
  <si>
    <t>załącznik nr 4</t>
  </si>
  <si>
    <t>do sprawozdania za 2019 r.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</si>
</sst>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5BE97"/>
        <bgColor rgb="FFC5BE97"/>
      </patternFill>
    </fill>
    <fill>
      <patternFill patternType="solid">
        <fgColor theme="0"/>
        <bgColor rgb="FFC5BE97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rgb="FFC5BE97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1" xfId="0" applyNumberFormat="1" applyFont="1" applyBorder="1" applyAlignment="1">
      <alignment vertical="center"/>
    </xf>
    <xf numFmtId="0" fontId="1" fillId="0" borderId="2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10" fontId="2" fillId="0" borderId="1" xfId="0" applyNumberFormat="1" applyFont="1" applyBorder="1"/>
    <xf numFmtId="10" fontId="2" fillId="0" borderId="1" xfId="0" applyNumberFormat="1" applyFont="1" applyBorder="1" applyAlignment="1">
      <alignment vertical="center"/>
    </xf>
    <xf numFmtId="0" fontId="1" fillId="4" borderId="1" xfId="0" applyFont="1" applyFill="1" applyBorder="1"/>
    <xf numFmtId="0" fontId="1" fillId="4" borderId="5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4" fontId="1" fillId="4" borderId="1" xfId="0" applyNumberFormat="1" applyFont="1" applyFill="1" applyBorder="1"/>
    <xf numFmtId="10" fontId="2" fillId="6" borderId="1" xfId="0" applyNumberFormat="1" applyFont="1" applyFill="1" applyBorder="1"/>
    <xf numFmtId="4" fontId="1" fillId="4" borderId="1" xfId="0" applyNumberFormat="1" applyFont="1" applyFill="1" applyBorder="1" applyAlignment="1">
      <alignment wrapText="1"/>
    </xf>
    <xf numFmtId="4" fontId="1" fillId="6" borderId="1" xfId="0" applyNumberFormat="1" applyFont="1" applyFill="1" applyBorder="1"/>
    <xf numFmtId="10" fontId="1" fillId="6" borderId="1" xfId="0" applyNumberFormat="1" applyFont="1" applyFill="1" applyBorder="1"/>
    <xf numFmtId="4" fontId="2" fillId="0" borderId="1" xfId="0" applyNumberFormat="1" applyFont="1" applyBorder="1" applyAlignment="1"/>
    <xf numFmtId="10" fontId="2" fillId="0" borderId="1" xfId="0" applyNumberFormat="1" applyFont="1" applyBorder="1" applyAlignment="1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4" fontId="2" fillId="4" borderId="1" xfId="0" applyNumberFormat="1" applyFont="1" applyFill="1" applyBorder="1"/>
    <xf numFmtId="4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/>
    <xf numFmtId="4" fontId="2" fillId="4" borderId="1" xfId="0" applyNumberFormat="1" applyFont="1" applyFill="1" applyBorder="1" applyAlignment="1"/>
    <xf numFmtId="4" fontId="2" fillId="5" borderId="1" xfId="0" applyNumberFormat="1" applyFont="1" applyFill="1" applyBorder="1" applyAlignment="1"/>
    <xf numFmtId="10" fontId="2" fillId="5" borderId="1" xfId="0" applyNumberFormat="1" applyFont="1" applyFill="1" applyBorder="1" applyAlignment="1"/>
    <xf numFmtId="4" fontId="2" fillId="6" borderId="1" xfId="0" applyNumberFormat="1" applyFont="1" applyFill="1" applyBorder="1"/>
    <xf numFmtId="10" fontId="2" fillId="3" borderId="1" xfId="0" applyNumberFormat="1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4" fontId="2" fillId="6" borderId="1" xfId="0" applyNumberFormat="1" applyFont="1" applyFill="1" applyBorder="1" applyAlignment="1">
      <alignment wrapText="1"/>
    </xf>
    <xf numFmtId="0" fontId="2" fillId="6" borderId="3" xfId="0" applyFont="1" applyFill="1" applyBorder="1"/>
    <xf numFmtId="4" fontId="3" fillId="6" borderId="1" xfId="0" applyNumberFormat="1" applyFont="1" applyFill="1" applyBorder="1"/>
    <xf numFmtId="0" fontId="3" fillId="6" borderId="1" xfId="0" applyFont="1" applyFill="1" applyBorder="1"/>
    <xf numFmtId="0" fontId="2" fillId="0" borderId="0" xfId="0" applyFont="1" applyFill="1" applyBorder="1" applyAlignment="1">
      <alignment wrapText="1"/>
    </xf>
    <xf numFmtId="4" fontId="4" fillId="0" borderId="2" xfId="0" applyNumberFormat="1" applyFont="1" applyBorder="1" applyAlignment="1"/>
    <xf numFmtId="10" fontId="3" fillId="6" borderId="1" xfId="0" applyNumberFormat="1" applyFont="1" applyFill="1" applyBorder="1" applyAlignment="1"/>
    <xf numFmtId="10" fontId="3" fillId="6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4" fontId="4" fillId="5" borderId="1" xfId="0" applyNumberFormat="1" applyFont="1" applyFill="1" applyBorder="1" applyAlignment="1"/>
    <xf numFmtId="10" fontId="4" fillId="5" borderId="1" xfId="0" applyNumberFormat="1" applyFont="1" applyFill="1" applyBorder="1" applyAlignment="1"/>
    <xf numFmtId="4" fontId="2" fillId="3" borderId="1" xfId="0" applyNumberFormat="1" applyFont="1" applyFill="1" applyBorder="1" applyAlignment="1"/>
    <xf numFmtId="4" fontId="2" fillId="0" borderId="1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wrapText="1"/>
    </xf>
    <xf numFmtId="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9"/>
  <sheetViews>
    <sheetView tabSelected="1" workbookViewId="0">
      <selection activeCell="G2" sqref="G2"/>
    </sheetView>
  </sheetViews>
  <sheetFormatPr defaultRowHeight="15"/>
  <cols>
    <col min="1" max="1" width="6.28515625" customWidth="1"/>
    <col min="2" max="2" width="51" customWidth="1"/>
    <col min="3" max="3" width="15.42578125" customWidth="1"/>
    <col min="4" max="4" width="15" customWidth="1"/>
    <col min="5" max="5" width="17.42578125" customWidth="1"/>
    <col min="6" max="6" width="13.85546875" customWidth="1"/>
    <col min="7" max="7" width="11.5703125" customWidth="1"/>
    <col min="8" max="8" width="11.7109375" customWidth="1"/>
    <col min="9" max="9" width="12.140625" customWidth="1"/>
  </cols>
  <sheetData>
    <row r="1" spans="1:8">
      <c r="A1" s="6"/>
      <c r="B1" s="6"/>
      <c r="C1" s="6"/>
      <c r="D1" s="6"/>
      <c r="E1" s="53" t="s">
        <v>55</v>
      </c>
      <c r="F1" s="6"/>
      <c r="G1" s="6"/>
    </row>
    <row r="2" spans="1:8">
      <c r="A2" s="6"/>
      <c r="B2" s="6"/>
      <c r="C2" s="6"/>
      <c r="D2" s="6"/>
      <c r="E2" s="53" t="s">
        <v>56</v>
      </c>
      <c r="F2" s="6"/>
      <c r="G2" s="6"/>
    </row>
    <row r="3" spans="1:8" ht="29.25" customHeight="1">
      <c r="A3" s="6"/>
      <c r="B3" s="54" t="s">
        <v>52</v>
      </c>
      <c r="C3" s="54"/>
      <c r="D3" s="54"/>
      <c r="E3" s="54"/>
      <c r="F3" s="54"/>
      <c r="G3" s="54"/>
    </row>
    <row r="4" spans="1:8">
      <c r="A4" s="6"/>
      <c r="B4" s="6"/>
      <c r="C4" s="6"/>
      <c r="D4" s="6"/>
      <c r="E4" s="6"/>
      <c r="F4" s="6"/>
      <c r="G4" s="6"/>
    </row>
    <row r="5" spans="1:8" ht="45">
      <c r="A5" s="15"/>
      <c r="B5" s="15" t="s">
        <v>0</v>
      </c>
      <c r="C5" s="15" t="s">
        <v>48</v>
      </c>
      <c r="D5" s="46" t="s">
        <v>47</v>
      </c>
      <c r="E5" s="16" t="s">
        <v>46</v>
      </c>
      <c r="F5" s="17" t="s">
        <v>53</v>
      </c>
      <c r="G5" s="3" t="s">
        <v>44</v>
      </c>
    </row>
    <row r="6" spans="1:8">
      <c r="A6" s="7"/>
      <c r="B6" s="8">
        <v>2</v>
      </c>
      <c r="C6" s="8">
        <v>3</v>
      </c>
      <c r="D6" s="8">
        <v>4</v>
      </c>
      <c r="E6" s="8">
        <v>5</v>
      </c>
      <c r="F6" s="4">
        <v>6</v>
      </c>
      <c r="G6" s="5">
        <v>7</v>
      </c>
    </row>
    <row r="7" spans="1:8" ht="30">
      <c r="A7" s="15" t="s">
        <v>1</v>
      </c>
      <c r="B7" s="18" t="s">
        <v>2</v>
      </c>
      <c r="C7" s="19">
        <f>SUM(C8+C9+C10-C11)</f>
        <v>-1500</v>
      </c>
      <c r="D7" s="19">
        <f>SUM(D8+D9+D10-D11)</f>
        <v>-899.04000000000008</v>
      </c>
      <c r="E7" s="19">
        <f>SUM(E8+E9+E10-E11)</f>
        <v>-2399.04</v>
      </c>
      <c r="F7" s="19">
        <f>SUM(F8+F9+F10-F11)</f>
        <v>-2399.04</v>
      </c>
      <c r="G7" s="45">
        <f>SUM(F7/E7)</f>
        <v>1</v>
      </c>
    </row>
    <row r="8" spans="1:8">
      <c r="A8" s="9"/>
      <c r="B8" s="10" t="s">
        <v>3</v>
      </c>
      <c r="C8" s="9">
        <v>200</v>
      </c>
      <c r="D8" s="11">
        <v>85.71</v>
      </c>
      <c r="E8" s="12">
        <f>SUM(C8:D8)</f>
        <v>285.70999999999998</v>
      </c>
      <c r="F8" s="12">
        <v>285.70999999999998</v>
      </c>
      <c r="G8" s="13">
        <f>SUM(F8/E8)</f>
        <v>1</v>
      </c>
    </row>
    <row r="9" spans="1:8">
      <c r="A9" s="9"/>
      <c r="B9" s="10" t="s">
        <v>4</v>
      </c>
      <c r="C9" s="12">
        <v>60</v>
      </c>
      <c r="D9" s="11">
        <v>-27.31</v>
      </c>
      <c r="E9" s="12">
        <f t="shared" ref="E9:E11" si="0">SUM(C9:D9)</f>
        <v>32.69</v>
      </c>
      <c r="F9" s="12">
        <v>32.69</v>
      </c>
      <c r="G9" s="13">
        <f t="shared" ref="G9:G10" si="1">SUM(F9/E9)</f>
        <v>1</v>
      </c>
    </row>
    <row r="10" spans="1:8">
      <c r="A10" s="9"/>
      <c r="B10" s="10" t="s">
        <v>5</v>
      </c>
      <c r="C10" s="9">
        <v>0</v>
      </c>
      <c r="D10" s="11">
        <v>27</v>
      </c>
      <c r="E10" s="12">
        <f t="shared" si="0"/>
        <v>27</v>
      </c>
      <c r="F10" s="12">
        <v>27</v>
      </c>
      <c r="G10" s="13">
        <f t="shared" si="1"/>
        <v>1</v>
      </c>
    </row>
    <row r="11" spans="1:8">
      <c r="A11" s="9"/>
      <c r="B11" s="10" t="s">
        <v>6</v>
      </c>
      <c r="C11" s="12">
        <v>1760</v>
      </c>
      <c r="D11" s="11">
        <v>984.44</v>
      </c>
      <c r="E11" s="12">
        <f t="shared" si="0"/>
        <v>2744.44</v>
      </c>
      <c r="F11" s="12">
        <v>2744.44</v>
      </c>
      <c r="G11" s="13">
        <f>SUM(F11/E11)</f>
        <v>1</v>
      </c>
    </row>
    <row r="12" spans="1:8">
      <c r="A12" s="9"/>
      <c r="B12" s="10" t="s">
        <v>7</v>
      </c>
      <c r="C12" s="9"/>
      <c r="D12" s="11"/>
      <c r="E12" s="9"/>
      <c r="F12" s="12"/>
      <c r="G12" s="9"/>
    </row>
    <row r="13" spans="1:8">
      <c r="A13" s="15" t="s">
        <v>8</v>
      </c>
      <c r="B13" s="18" t="s">
        <v>9</v>
      </c>
      <c r="C13" s="19">
        <f>SUM(C15:C21)</f>
        <v>538400</v>
      </c>
      <c r="D13" s="21">
        <f>SUM(D15:D21)</f>
        <v>12618.85</v>
      </c>
      <c r="E13" s="19">
        <f>SUM(E15:E21)</f>
        <v>551018.85</v>
      </c>
      <c r="F13" s="22">
        <f>SUM(F15:F21)</f>
        <v>550715.43000000005</v>
      </c>
      <c r="G13" s="23">
        <f>SUM(F13/E13)</f>
        <v>0.9994493473317656</v>
      </c>
    </row>
    <row r="14" spans="1:8">
      <c r="A14" s="9"/>
      <c r="B14" s="10" t="s">
        <v>10</v>
      </c>
      <c r="C14" s="9"/>
      <c r="D14" s="11"/>
      <c r="E14" s="9"/>
      <c r="F14" s="12"/>
      <c r="G14" s="9"/>
    </row>
    <row r="15" spans="1:8">
      <c r="A15" s="9"/>
      <c r="B15" s="10" t="s">
        <v>11</v>
      </c>
      <c r="C15" s="12">
        <v>537400</v>
      </c>
      <c r="D15" s="12">
        <v>0</v>
      </c>
      <c r="E15" s="12">
        <f t="shared" ref="E15:E21" si="2">SUM(C15:D15)</f>
        <v>537400</v>
      </c>
      <c r="F15" s="12">
        <v>537400</v>
      </c>
      <c r="G15" s="13">
        <f>SUM(F15/E15)</f>
        <v>1</v>
      </c>
      <c r="H15" s="52"/>
    </row>
    <row r="16" spans="1:8">
      <c r="A16" s="9"/>
      <c r="B16" s="10" t="s">
        <v>12</v>
      </c>
      <c r="C16" s="12">
        <v>500</v>
      </c>
      <c r="D16" s="11">
        <v>-435.15</v>
      </c>
      <c r="E16" s="12">
        <f t="shared" si="2"/>
        <v>64.850000000000023</v>
      </c>
      <c r="F16" s="12">
        <v>0</v>
      </c>
      <c r="G16" s="13">
        <f>SUM(F16/E16)</f>
        <v>0</v>
      </c>
      <c r="H16" s="52"/>
    </row>
    <row r="17" spans="1:8" ht="29.25">
      <c r="A17" s="9"/>
      <c r="B17" s="10" t="s">
        <v>49</v>
      </c>
      <c r="C17" s="12">
        <v>0</v>
      </c>
      <c r="D17" s="11">
        <v>13054</v>
      </c>
      <c r="E17" s="12">
        <f t="shared" si="2"/>
        <v>13054</v>
      </c>
      <c r="F17" s="12">
        <v>13054</v>
      </c>
      <c r="G17" s="13">
        <f>SUM(F17/E17)</f>
        <v>1</v>
      </c>
      <c r="H17" s="52"/>
    </row>
    <row r="18" spans="1:8">
      <c r="A18" s="9"/>
      <c r="B18" s="10" t="s">
        <v>13</v>
      </c>
      <c r="C18" s="12">
        <v>0</v>
      </c>
      <c r="D18" s="12">
        <v>0</v>
      </c>
      <c r="E18" s="12">
        <f t="shared" si="2"/>
        <v>0</v>
      </c>
      <c r="F18" s="12">
        <v>0</v>
      </c>
      <c r="G18" s="13"/>
      <c r="H18" s="52"/>
    </row>
    <row r="19" spans="1:8" ht="29.25">
      <c r="A19" s="9"/>
      <c r="B19" s="10" t="s">
        <v>14</v>
      </c>
      <c r="C19" s="12">
        <v>0</v>
      </c>
      <c r="D19" s="12">
        <v>0</v>
      </c>
      <c r="E19" s="12">
        <f t="shared" si="2"/>
        <v>0</v>
      </c>
      <c r="F19" s="12">
        <v>0</v>
      </c>
      <c r="G19" s="13"/>
      <c r="H19" s="52"/>
    </row>
    <row r="20" spans="1:8">
      <c r="A20" s="9"/>
      <c r="B20" s="10" t="s">
        <v>15</v>
      </c>
      <c r="C20" s="12">
        <v>500</v>
      </c>
      <c r="D20" s="12">
        <v>0</v>
      </c>
      <c r="E20" s="12">
        <f t="shared" si="2"/>
        <v>500</v>
      </c>
      <c r="F20" s="12">
        <v>261.43</v>
      </c>
      <c r="G20" s="13">
        <f>SUM(F20/E20)</f>
        <v>0.52285999999999999</v>
      </c>
      <c r="H20" s="52"/>
    </row>
    <row r="21" spans="1:8">
      <c r="A21" s="9"/>
      <c r="B21" s="10" t="s">
        <v>16</v>
      </c>
      <c r="C21" s="12">
        <v>0</v>
      </c>
      <c r="D21" s="12">
        <v>0</v>
      </c>
      <c r="E21" s="12">
        <f t="shared" si="2"/>
        <v>0</v>
      </c>
      <c r="F21" s="24">
        <v>0</v>
      </c>
      <c r="G21" s="14"/>
      <c r="H21" s="52"/>
    </row>
    <row r="22" spans="1:8">
      <c r="A22" s="9"/>
      <c r="B22" s="10"/>
      <c r="C22" s="9"/>
      <c r="D22" s="11"/>
      <c r="E22" s="9"/>
      <c r="F22" s="12"/>
      <c r="G22" s="9"/>
      <c r="H22" s="52"/>
    </row>
    <row r="23" spans="1:8">
      <c r="A23" s="15" t="s">
        <v>17</v>
      </c>
      <c r="B23" s="18" t="s">
        <v>18</v>
      </c>
      <c r="C23" s="19">
        <f>SUM(C7+C13)</f>
        <v>536900</v>
      </c>
      <c r="D23" s="21">
        <f>SUM(D7+D13)</f>
        <v>11719.81</v>
      </c>
      <c r="E23" s="19">
        <f>SUM(E7+E13)</f>
        <v>548619.80999999994</v>
      </c>
      <c r="F23" s="22">
        <f>SUM(F7+F13)</f>
        <v>548316.39</v>
      </c>
      <c r="G23" s="23">
        <f t="shared" ref="G23:G31" si="3">SUM(F23/E23)</f>
        <v>0.99944693940235241</v>
      </c>
      <c r="H23" s="52"/>
    </row>
    <row r="24" spans="1:8">
      <c r="A24" s="15" t="s">
        <v>19</v>
      </c>
      <c r="B24" s="18" t="s">
        <v>20</v>
      </c>
      <c r="C24" s="19">
        <f>SUM(C25+C30+C32)</f>
        <v>538671.49</v>
      </c>
      <c r="D24" s="19">
        <f>SUM(D25+D30+D32)</f>
        <v>12730.809999999998</v>
      </c>
      <c r="E24" s="19">
        <f>SUM(E25+E30+E32)</f>
        <v>551402.30000000005</v>
      </c>
      <c r="F24" s="22">
        <f>SUM(F25+F30+F32)</f>
        <v>551097.95000000007</v>
      </c>
      <c r="G24" s="23">
        <f t="shared" si="3"/>
        <v>0.99944804365161344</v>
      </c>
      <c r="H24" s="52"/>
    </row>
    <row r="25" spans="1:8">
      <c r="A25" s="26"/>
      <c r="B25" s="27" t="s">
        <v>21</v>
      </c>
      <c r="C25" s="28">
        <f>SUM(C26:C29)</f>
        <v>353373.55</v>
      </c>
      <c r="D25" s="28">
        <f>SUM(D26:D29)</f>
        <v>12742</v>
      </c>
      <c r="E25" s="28">
        <f>SUM(E26:E29)</f>
        <v>366115.55</v>
      </c>
      <c r="F25" s="47">
        <f>SUM(F26:F29)</f>
        <v>366114.07000000007</v>
      </c>
      <c r="G25" s="48">
        <f t="shared" si="3"/>
        <v>0.99999595756039339</v>
      </c>
      <c r="H25" s="52"/>
    </row>
    <row r="26" spans="1:8">
      <c r="A26" s="9"/>
      <c r="B26" s="10" t="s">
        <v>22</v>
      </c>
      <c r="C26" s="12">
        <v>280121</v>
      </c>
      <c r="D26" s="51">
        <v>14848</v>
      </c>
      <c r="E26" s="12">
        <f t="shared" ref="E26:E29" si="4">SUM(C26:D26)</f>
        <v>294969</v>
      </c>
      <c r="F26" s="24">
        <v>294968.28000000003</v>
      </c>
      <c r="G26" s="14">
        <f t="shared" si="3"/>
        <v>0.99999755906552901</v>
      </c>
      <c r="H26" s="52"/>
    </row>
    <row r="27" spans="1:8">
      <c r="A27" s="9"/>
      <c r="B27" s="10" t="s">
        <v>23</v>
      </c>
      <c r="C27" s="12">
        <v>20200</v>
      </c>
      <c r="D27" s="51">
        <v>-5440</v>
      </c>
      <c r="E27" s="12">
        <f t="shared" si="4"/>
        <v>14760</v>
      </c>
      <c r="F27" s="12">
        <v>14760</v>
      </c>
      <c r="G27" s="13">
        <f t="shared" si="3"/>
        <v>1</v>
      </c>
      <c r="H27" s="52"/>
    </row>
    <row r="28" spans="1:8">
      <c r="A28" s="9"/>
      <c r="B28" s="10" t="s">
        <v>24</v>
      </c>
      <c r="C28" s="12">
        <v>45640.13</v>
      </c>
      <c r="D28" s="51">
        <v>3797</v>
      </c>
      <c r="E28" s="12">
        <f t="shared" si="4"/>
        <v>49437.13</v>
      </c>
      <c r="F28" s="24">
        <v>49436.41</v>
      </c>
      <c r="G28" s="13">
        <f t="shared" si="3"/>
        <v>0.99998543604776424</v>
      </c>
      <c r="H28" s="52"/>
    </row>
    <row r="29" spans="1:8">
      <c r="A29" s="9"/>
      <c r="B29" s="10" t="s">
        <v>25</v>
      </c>
      <c r="C29" s="12">
        <v>7412.42</v>
      </c>
      <c r="D29" s="11">
        <v>-463</v>
      </c>
      <c r="E29" s="12">
        <f t="shared" si="4"/>
        <v>6949.42</v>
      </c>
      <c r="F29" s="12">
        <v>6949.38</v>
      </c>
      <c r="G29" s="13">
        <f t="shared" si="3"/>
        <v>0.99999424412397009</v>
      </c>
      <c r="H29" s="52"/>
    </row>
    <row r="30" spans="1:8">
      <c r="A30" s="30"/>
      <c r="B30" s="27" t="s">
        <v>26</v>
      </c>
      <c r="C30" s="31">
        <f>SUM(C31:C31)</f>
        <v>500</v>
      </c>
      <c r="D30" s="29">
        <f>SUM(D31:D31)</f>
        <v>711</v>
      </c>
      <c r="E30" s="31">
        <f>SUM(E31:E31)</f>
        <v>1211</v>
      </c>
      <c r="F30" s="32">
        <f>SUM(F31:F31)</f>
        <v>1210.3800000000001</v>
      </c>
      <c r="G30" s="33">
        <f t="shared" si="3"/>
        <v>0.99948802642444268</v>
      </c>
      <c r="H30" s="52"/>
    </row>
    <row r="31" spans="1:8">
      <c r="A31" s="9"/>
      <c r="B31" s="10" t="s">
        <v>27</v>
      </c>
      <c r="C31" s="12">
        <v>500</v>
      </c>
      <c r="D31" s="11">
        <v>711</v>
      </c>
      <c r="E31" s="12">
        <f t="shared" ref="E31" si="5">SUM(C31:D31)</f>
        <v>1211</v>
      </c>
      <c r="F31" s="24">
        <v>1210.3800000000001</v>
      </c>
      <c r="G31" s="25">
        <f t="shared" si="3"/>
        <v>0.99948802642444268</v>
      </c>
      <c r="H31" s="52"/>
    </row>
    <row r="32" spans="1:8">
      <c r="A32" s="26"/>
      <c r="B32" s="27" t="s">
        <v>28</v>
      </c>
      <c r="C32" s="28">
        <f>SUM(C33:C44)</f>
        <v>184797.94</v>
      </c>
      <c r="D32" s="29">
        <f>SUM(D33:D44)</f>
        <v>-722.19000000000142</v>
      </c>
      <c r="E32" s="28">
        <f>SUM(E33:E44)</f>
        <v>184075.75</v>
      </c>
      <c r="F32" s="34">
        <f>SUM(F33:F44)</f>
        <v>183773.50000000003</v>
      </c>
      <c r="G32" s="20">
        <f>SUM(F32/E32)</f>
        <v>0.99835801293760873</v>
      </c>
      <c r="H32" s="52"/>
    </row>
    <row r="33" spans="1:8">
      <c r="A33" s="9"/>
      <c r="B33" s="10" t="s">
        <v>29</v>
      </c>
      <c r="C33" s="12">
        <v>44155.15</v>
      </c>
      <c r="D33" s="11">
        <v>-2755.15</v>
      </c>
      <c r="E33" s="12">
        <f t="shared" ref="E33:E43" si="6">SUM(C33:D33)</f>
        <v>41400</v>
      </c>
      <c r="F33" s="49">
        <v>41399.160000000003</v>
      </c>
      <c r="G33" s="35">
        <f t="shared" ref="G33:G42" si="7">SUM(F33/E33)</f>
        <v>0.99997971014492759</v>
      </c>
      <c r="H33" s="52"/>
    </row>
    <row r="34" spans="1:8">
      <c r="A34" s="9"/>
      <c r="B34" s="10" t="s">
        <v>30</v>
      </c>
      <c r="C34" s="12">
        <v>34000</v>
      </c>
      <c r="D34" s="11">
        <v>6499</v>
      </c>
      <c r="E34" s="12">
        <f t="shared" si="6"/>
        <v>40499</v>
      </c>
      <c r="F34" s="12">
        <v>40498.54</v>
      </c>
      <c r="G34" s="13">
        <f t="shared" si="7"/>
        <v>0.99998864169485668</v>
      </c>
      <c r="H34" s="52"/>
    </row>
    <row r="35" spans="1:8" ht="29.25">
      <c r="A35" s="9"/>
      <c r="B35" s="10" t="s">
        <v>50</v>
      </c>
      <c r="C35" s="12"/>
      <c r="D35" s="11">
        <v>13054</v>
      </c>
      <c r="E35" s="12">
        <f t="shared" si="6"/>
        <v>13054</v>
      </c>
      <c r="F35" s="12">
        <v>13054</v>
      </c>
      <c r="G35" s="13">
        <f t="shared" si="7"/>
        <v>1</v>
      </c>
      <c r="H35" s="52"/>
    </row>
    <row r="36" spans="1:8">
      <c r="A36" s="9"/>
      <c r="B36" s="10" t="s">
        <v>45</v>
      </c>
      <c r="C36" s="12">
        <v>47100</v>
      </c>
      <c r="D36" s="11">
        <v>-14280</v>
      </c>
      <c r="E36" s="12">
        <f t="shared" si="6"/>
        <v>32820</v>
      </c>
      <c r="F36" s="50">
        <v>32819.19</v>
      </c>
      <c r="G36" s="14">
        <f t="shared" si="7"/>
        <v>0.99997531992687394</v>
      </c>
      <c r="H36" s="52"/>
    </row>
    <row r="37" spans="1:8">
      <c r="A37" s="9"/>
      <c r="B37" s="10" t="s">
        <v>31</v>
      </c>
      <c r="C37" s="12">
        <v>500</v>
      </c>
      <c r="D37" s="11">
        <v>-430</v>
      </c>
      <c r="E37" s="12">
        <f t="shared" si="6"/>
        <v>70</v>
      </c>
      <c r="F37" s="12">
        <v>70</v>
      </c>
      <c r="G37" s="13">
        <f t="shared" si="7"/>
        <v>1</v>
      </c>
      <c r="H37" s="52"/>
    </row>
    <row r="38" spans="1:8">
      <c r="A38" s="9"/>
      <c r="B38" s="10" t="s">
        <v>32</v>
      </c>
      <c r="C38" s="12">
        <v>30848.79</v>
      </c>
      <c r="D38" s="11">
        <v>-4096.38</v>
      </c>
      <c r="E38" s="12">
        <f t="shared" si="6"/>
        <v>26752.41</v>
      </c>
      <c r="F38" s="12">
        <v>26751.83</v>
      </c>
      <c r="G38" s="13">
        <f t="shared" si="7"/>
        <v>0.99997831971026174</v>
      </c>
      <c r="H38" s="52"/>
    </row>
    <row r="39" spans="1:8">
      <c r="A39" s="9"/>
      <c r="B39" s="10" t="s">
        <v>33</v>
      </c>
      <c r="C39" s="12">
        <v>12700</v>
      </c>
      <c r="D39" s="11">
        <v>-2345</v>
      </c>
      <c r="E39" s="12">
        <f t="shared" si="6"/>
        <v>10355</v>
      </c>
      <c r="F39" s="12">
        <v>10354.709999999999</v>
      </c>
      <c r="G39" s="13">
        <f t="shared" si="7"/>
        <v>0.9999719942056976</v>
      </c>
      <c r="H39" s="52"/>
    </row>
    <row r="40" spans="1:8">
      <c r="A40" s="9"/>
      <c r="B40" s="10" t="s">
        <v>34</v>
      </c>
      <c r="C40" s="12">
        <v>4594</v>
      </c>
      <c r="D40" s="11">
        <v>2273</v>
      </c>
      <c r="E40" s="12">
        <f t="shared" si="6"/>
        <v>6867</v>
      </c>
      <c r="F40" s="50">
        <v>6866.34</v>
      </c>
      <c r="G40" s="14">
        <f t="shared" si="7"/>
        <v>0.99990388816076892</v>
      </c>
      <c r="H40" s="52"/>
    </row>
    <row r="41" spans="1:8">
      <c r="A41" s="9"/>
      <c r="B41" s="10" t="s">
        <v>35</v>
      </c>
      <c r="C41" s="12">
        <v>600</v>
      </c>
      <c r="D41" s="11">
        <v>-551</v>
      </c>
      <c r="E41" s="12">
        <f t="shared" si="6"/>
        <v>49</v>
      </c>
      <c r="F41" s="12">
        <v>49</v>
      </c>
      <c r="G41" s="13">
        <f t="shared" si="7"/>
        <v>1</v>
      </c>
      <c r="H41" s="52"/>
    </row>
    <row r="42" spans="1:8" ht="29.25">
      <c r="A42" s="9"/>
      <c r="B42" s="10" t="s">
        <v>36</v>
      </c>
      <c r="C42" s="12">
        <v>9300</v>
      </c>
      <c r="D42" s="11">
        <v>2909.34</v>
      </c>
      <c r="E42" s="12">
        <f t="shared" si="6"/>
        <v>12209.34</v>
      </c>
      <c r="F42" s="12">
        <v>11910.73</v>
      </c>
      <c r="G42" s="13">
        <f t="shared" si="7"/>
        <v>0.97554249451649311</v>
      </c>
      <c r="H42" s="52"/>
    </row>
    <row r="43" spans="1:8">
      <c r="A43" s="9"/>
      <c r="B43" s="10" t="s">
        <v>37</v>
      </c>
      <c r="C43" s="12">
        <v>1000</v>
      </c>
      <c r="D43" s="11">
        <v>-1000</v>
      </c>
      <c r="E43" s="12">
        <f t="shared" si="6"/>
        <v>0</v>
      </c>
      <c r="F43" s="24">
        <v>0</v>
      </c>
      <c r="G43" s="25"/>
      <c r="H43" s="52"/>
    </row>
    <row r="44" spans="1:8">
      <c r="A44" s="9"/>
      <c r="B44" s="10"/>
      <c r="C44" s="12"/>
      <c r="D44" s="11"/>
      <c r="E44" s="9"/>
      <c r="F44" s="12"/>
      <c r="G44" s="13"/>
      <c r="H44" s="52"/>
    </row>
    <row r="45" spans="1:8">
      <c r="A45" s="9"/>
      <c r="B45" s="10"/>
      <c r="C45" s="12"/>
      <c r="D45" s="11"/>
      <c r="E45" s="9"/>
      <c r="F45" s="12"/>
      <c r="G45" s="13"/>
      <c r="H45" s="52"/>
    </row>
    <row r="46" spans="1:8" ht="30">
      <c r="A46" s="15" t="s">
        <v>38</v>
      </c>
      <c r="B46" s="18" t="s">
        <v>39</v>
      </c>
      <c r="C46" s="19">
        <f>SUM(C23-C24)</f>
        <v>-1771.4899999999907</v>
      </c>
      <c r="D46" s="19">
        <f>SUM(D23-D24)</f>
        <v>-1010.9999999999982</v>
      </c>
      <c r="E46" s="19">
        <f>SUM(E23-E24)</f>
        <v>-2782.4900000001071</v>
      </c>
      <c r="F46" s="40">
        <f>SUM(F23-F24)</f>
        <v>-2781.5600000000559</v>
      </c>
      <c r="G46" s="44"/>
      <c r="H46" s="52"/>
    </row>
    <row r="47" spans="1:8">
      <c r="A47" s="9"/>
      <c r="B47" s="10" t="s">
        <v>40</v>
      </c>
      <c r="C47" s="9"/>
      <c r="D47" s="11"/>
      <c r="E47" s="9"/>
      <c r="F47" s="1"/>
      <c r="G47" s="9"/>
      <c r="H47" s="52"/>
    </row>
    <row r="48" spans="1:8">
      <c r="A48" s="26"/>
      <c r="B48" s="18" t="s">
        <v>41</v>
      </c>
      <c r="C48" s="19">
        <f>SUM(C24+C46)</f>
        <v>536900</v>
      </c>
      <c r="D48" s="21">
        <f>SUM(D24+D46)</f>
        <v>11719.81</v>
      </c>
      <c r="E48" s="19">
        <f>SUM(E24+E46)</f>
        <v>548619.80999999994</v>
      </c>
      <c r="F48" s="19">
        <f>SUM(F23-F24)</f>
        <v>-2781.5600000000559</v>
      </c>
      <c r="G48" s="41"/>
      <c r="H48" s="52"/>
    </row>
    <row r="49" spans="1:8">
      <c r="A49" s="36"/>
      <c r="B49" s="37" t="s">
        <v>42</v>
      </c>
      <c r="C49" s="34">
        <v>-1771.49</v>
      </c>
      <c r="D49" s="38">
        <v>-1011</v>
      </c>
      <c r="E49" s="34">
        <f>(E51)</f>
        <v>-2782.49</v>
      </c>
      <c r="F49" s="34">
        <v>-2781.56</v>
      </c>
      <c r="G49" s="36"/>
      <c r="H49" s="52"/>
    </row>
    <row r="50" spans="1:8">
      <c r="A50" s="9"/>
      <c r="B50" s="10" t="s">
        <v>40</v>
      </c>
      <c r="C50" s="12">
        <v>50</v>
      </c>
      <c r="D50" s="11">
        <v>-31</v>
      </c>
      <c r="E50" s="12">
        <v>19</v>
      </c>
      <c r="F50" s="12">
        <v>18.7</v>
      </c>
      <c r="G50" s="9"/>
      <c r="H50" s="52"/>
    </row>
    <row r="51" spans="1:8" ht="30" thickBot="1">
      <c r="A51" s="36"/>
      <c r="B51" s="37" t="s">
        <v>43</v>
      </c>
      <c r="C51" s="34">
        <f>SUM(C52+C53+C54-C55)</f>
        <v>-1771.49</v>
      </c>
      <c r="D51" s="38">
        <f>SUM(D52+D53+D54-D55)</f>
        <v>-1011</v>
      </c>
      <c r="E51" s="34">
        <f>SUM(E52+E53+E54-E55)</f>
        <v>-2782.49</v>
      </c>
      <c r="F51" s="34">
        <f>SUM(F52+F53+F54-F55)</f>
        <v>-2781.5600000000004</v>
      </c>
      <c r="G51" s="39"/>
      <c r="H51" s="52"/>
    </row>
    <row r="52" spans="1:8">
      <c r="A52" s="9"/>
      <c r="B52" s="10" t="s">
        <v>3</v>
      </c>
      <c r="C52" s="12">
        <v>60</v>
      </c>
      <c r="D52" s="11">
        <v>120</v>
      </c>
      <c r="E52" s="12">
        <f t="shared" ref="E52:E55" si="8">SUM(C52:D52)</f>
        <v>180</v>
      </c>
      <c r="F52" s="43">
        <v>179.25</v>
      </c>
      <c r="G52" s="2"/>
      <c r="H52" s="52"/>
    </row>
    <row r="53" spans="1:8">
      <c r="A53" s="9"/>
      <c r="B53" s="10" t="s">
        <v>4</v>
      </c>
      <c r="C53" s="12">
        <v>50</v>
      </c>
      <c r="D53" s="11">
        <v>-31</v>
      </c>
      <c r="E53" s="12">
        <f t="shared" si="8"/>
        <v>19</v>
      </c>
      <c r="F53" s="12">
        <v>18.7</v>
      </c>
      <c r="G53" s="9"/>
      <c r="H53" s="52"/>
    </row>
    <row r="54" spans="1:8">
      <c r="A54" s="9"/>
      <c r="B54" s="10" t="s">
        <v>5</v>
      </c>
      <c r="C54" s="12">
        <v>0</v>
      </c>
      <c r="D54" s="11">
        <v>0</v>
      </c>
      <c r="E54" s="12">
        <f t="shared" si="8"/>
        <v>0</v>
      </c>
      <c r="F54" s="12">
        <v>0</v>
      </c>
      <c r="G54" s="9"/>
      <c r="H54" s="52"/>
    </row>
    <row r="55" spans="1:8">
      <c r="A55" s="9"/>
      <c r="B55" s="10" t="s">
        <v>6</v>
      </c>
      <c r="C55" s="12">
        <v>1881.49</v>
      </c>
      <c r="D55" s="11">
        <v>1100</v>
      </c>
      <c r="E55" s="12">
        <f t="shared" si="8"/>
        <v>2981.49</v>
      </c>
      <c r="F55" s="12">
        <v>2979.51</v>
      </c>
      <c r="G55" s="9"/>
      <c r="H55" s="52"/>
    </row>
    <row r="56" spans="1:8">
      <c r="A56" s="9"/>
      <c r="B56" s="10" t="s">
        <v>51</v>
      </c>
      <c r="C56" s="12">
        <v>0</v>
      </c>
      <c r="D56" s="11">
        <v>0</v>
      </c>
      <c r="E56" s="12">
        <v>0</v>
      </c>
      <c r="F56" s="12">
        <v>0</v>
      </c>
      <c r="G56" s="9"/>
    </row>
    <row r="57" spans="1:8">
      <c r="A57" s="9"/>
      <c r="B57" s="10"/>
      <c r="C57" s="12"/>
      <c r="D57" s="11"/>
      <c r="E57" s="12"/>
      <c r="F57" s="12"/>
      <c r="G57" s="9"/>
    </row>
    <row r="58" spans="1:8">
      <c r="A58" s="6"/>
      <c r="B58" s="6"/>
      <c r="C58" s="6"/>
      <c r="D58" s="6"/>
      <c r="E58" s="6"/>
      <c r="F58" s="6"/>
      <c r="G58" s="6"/>
    </row>
    <row r="59" spans="1:8">
      <c r="A59" s="6"/>
      <c r="B59" s="42" t="s">
        <v>54</v>
      </c>
      <c r="C59" s="6"/>
      <c r="D59" s="6"/>
      <c r="E59" s="6"/>
      <c r="F59" s="6"/>
      <c r="G59" s="6"/>
    </row>
  </sheetData>
  <mergeCells count="1">
    <mergeCell ref="B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2020-03-30T11:34:09Z</dcterms:modified>
</cp:coreProperties>
</file>